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68051E68-93EA-4101-8765-E8E8D16477A7}" xr6:coauthVersionLast="47" xr6:coauthVersionMax="47" xr10:uidLastSave="{00000000-0000-0000-0000-000000000000}"/>
  <bookViews>
    <workbookView xWindow="3510" yWindow="3510" windowWidth="24930" windowHeight="10545" xr2:uid="{00000000-000D-0000-FFFF-FFFF00000000}"/>
  </bookViews>
  <sheets>
    <sheet name="Table 2.3" sheetId="1" r:id="rId1"/>
  </sheets>
  <definedNames>
    <definedName name="_xlnm.Print_Area" localSheetId="0">'Table 2.3'!$A$1:$M$35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K27" i="1" l="1"/>
  <c r="D18" i="1" l="1"/>
  <c r="H22" i="1"/>
  <c r="D24" i="1"/>
  <c r="E24" i="1"/>
  <c r="G24" i="1"/>
  <c r="G27" i="1" s="1"/>
  <c r="G19" i="1" s="1"/>
  <c r="C27" i="1"/>
  <c r="C19" i="1" s="1"/>
  <c r="E27" i="1"/>
  <c r="E13" i="1" s="1"/>
  <c r="F27" i="1"/>
  <c r="F13" i="1" s="1"/>
  <c r="H27" i="1"/>
  <c r="H13" i="1" s="1"/>
  <c r="F22" i="1" l="1"/>
  <c r="H19" i="1"/>
  <c r="F19" i="1"/>
  <c r="D27" i="1"/>
  <c r="D19" i="1" s="1"/>
  <c r="D13" i="1"/>
  <c r="D16" i="1"/>
  <c r="D25" i="1"/>
  <c r="D22" i="1"/>
  <c r="G25" i="1"/>
  <c r="C25" i="1"/>
  <c r="G16" i="1"/>
  <c r="C16" i="1"/>
  <c r="G13" i="1"/>
  <c r="C13" i="1"/>
  <c r="F25" i="1"/>
  <c r="E22" i="1"/>
  <c r="E19" i="1"/>
  <c r="F16" i="1"/>
  <c r="E25" i="1"/>
  <c r="E16" i="1"/>
  <c r="H25" i="1"/>
  <c r="G22" i="1"/>
  <c r="C22" i="1"/>
  <c r="H16" i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<sst xmlns="http://schemas.openxmlformats.org/spreadsheetml/2006/main" count="17" uniqueCount="12">
  <si>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</t>
  </si>
  <si>
    <r>
      <t xml:space="preserve">(CI$million), </t>
    </r>
    <r>
      <rPr>
        <i/>
        <sz val="10"/>
        <rFont val="Arial"/>
        <family val="2"/>
      </rPr>
      <t>percentage of total</t>
    </r>
  </si>
  <si>
    <t xml:space="preserve"> </t>
  </si>
  <si>
    <t>George Town Docks</t>
  </si>
  <si>
    <t>Oil Terminal</t>
  </si>
  <si>
    <t>Owen Roberts Airport</t>
  </si>
  <si>
    <t>George Town Parcel Post</t>
  </si>
  <si>
    <t>Cayman Brac and Little Cayman</t>
  </si>
  <si>
    <t>TOTAL</t>
  </si>
  <si>
    <r>
      <t>2022</t>
    </r>
    <r>
      <rPr>
        <b/>
        <vertAlign val="superscript"/>
        <sz val="11"/>
        <rFont val="Arial"/>
        <family val="2"/>
      </rPr>
      <t>P</t>
    </r>
  </si>
  <si>
    <r>
      <t>2023</t>
    </r>
    <r>
      <rPr>
        <b/>
        <vertAlign val="superscript"/>
        <sz val="11"/>
        <rFont val="Arial"/>
        <family val="2"/>
      </rPr>
      <t>P</t>
    </r>
  </si>
  <si>
    <t>TABLE 2.6: IMPORTS BY PORT OF ENTRY, 2009 - 2023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</si>
</sst>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_-* #,##0.0_-;\-* #,##0.0_-;_-* &quot;-&quot;??_-;_-@_-"/>
    <numFmt numFmtId="168" formatCode="#,##0.0"/>
    <numFmt numFmtId="169" formatCode="0.0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2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164" fontId="2" fillId="0" borderId="0" xfId="0" applyNumberFormat="1" applyFont="1" applyFill="1" applyBorder="1"/>
    <xf numFmtId="164" fontId="2" fillId="0" borderId="5" xfId="0" applyNumberFormat="1" applyFont="1" applyFill="1" applyBorder="1"/>
    <xf numFmtId="165" fontId="2" fillId="0" borderId="0" xfId="0" applyNumberFormat="1" applyFont="1" applyFill="1" applyBorder="1"/>
    <xf numFmtId="0" fontId="2" fillId="0" borderId="5" xfId="0" applyFont="1" applyFill="1" applyBorder="1"/>
    <xf numFmtId="167" fontId="2" fillId="0" borderId="0" xfId="1" applyNumberFormat="1" applyFont="1" applyFill="1" applyBorder="1"/>
    <xf numFmtId="0" fontId="3" fillId="0" borderId="4" xfId="0" applyFont="1" applyFill="1" applyBorder="1"/>
    <xf numFmtId="166" fontId="2" fillId="0" borderId="7" xfId="1" applyFont="1" applyFill="1" applyBorder="1"/>
    <xf numFmtId="0" fontId="7" fillId="0" borderId="7" xfId="0" applyFont="1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164" fontId="2" fillId="0" borderId="0" xfId="7" applyNumberFormat="1" applyFont="1" applyFill="1" applyBorder="1"/>
    <xf numFmtId="165" fontId="2" fillId="0" borderId="0" xfId="8" applyNumberFormat="1" applyFont="1" applyFill="1" applyBorder="1"/>
    <xf numFmtId="0" fontId="7" fillId="0" borderId="0" xfId="0" applyFont="1" applyFill="1" applyBorder="1"/>
    <xf numFmtId="2" fontId="2" fillId="0" borderId="0" xfId="0" applyNumberFormat="1" applyFont="1" applyFill="1"/>
    <xf numFmtId="168" fontId="3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168" fontId="3" fillId="0" borderId="5" xfId="0" applyNumberFormat="1" applyFont="1" applyFill="1" applyBorder="1" applyAlignment="1">
      <alignment horizontal="right"/>
    </xf>
    <xf numFmtId="169" fontId="2" fillId="0" borderId="0" xfId="0" applyNumberFormat="1" applyFont="1" applyFill="1"/>
    <xf numFmtId="0" fontId="3" fillId="0" borderId="0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urrency" xfId="7" builtinId="4"/>
    <cellStyle name="Normal" xfId="0" builtinId="0"/>
    <cellStyle name="Normal 13" xfId="9" xr:uid="{00000000-0005-0000-0000-000005000000}"/>
    <cellStyle name="Normal 2" xfId="4" xr:uid="{00000000-0005-0000-0000-000006000000}"/>
    <cellStyle name="Normal 3" xfId="5" xr:uid="{00000000-0005-0000-0000-000007000000}"/>
    <cellStyle name="Normal 4" xfId="6" xr:uid="{00000000-0005-0000-0000-00000800000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457200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047750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457200</xdr:colOff>
      <xdr:row>3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047750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R47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4.25" x14ac:dyDescent="0.2"/>
  <cols>
    <col min="1" max="1" width="8.85546875" style="1" customWidth="1"/>
    <col min="2" max="2" width="35.85546875" style="1" customWidth="1"/>
    <col min="3" max="3" width="12.7109375" style="1" customWidth="1"/>
    <col min="4" max="4" width="10" style="1" customWidth="1"/>
    <col min="5" max="5" width="10.7109375" style="1" customWidth="1"/>
    <col min="6" max="15" width="10.85546875" style="1" customWidth="1"/>
    <col min="16" max="16384" width="9.140625" style="1"/>
  </cols>
  <sheetData>
    <row r="5" spans="2:18" ht="15" x14ac:dyDescent="0.25">
      <c r="B5" s="35" t="s">
        <v>11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8" ht="15" x14ac:dyDescent="0.25">
      <c r="B6" s="2"/>
      <c r="C6" s="2"/>
      <c r="D6" s="2"/>
      <c r="E6" s="2"/>
      <c r="F6" s="2"/>
      <c r="G6" s="2"/>
      <c r="H6" s="2"/>
      <c r="I6" s="2"/>
      <c r="J6" s="2"/>
      <c r="M6" s="2"/>
      <c r="N6" s="2"/>
      <c r="O6" s="2"/>
      <c r="P6" s="2"/>
      <c r="Q6" s="2"/>
    </row>
    <row r="7" spans="2:18" x14ac:dyDescent="0.2">
      <c r="B7" s="3"/>
      <c r="C7" s="3"/>
      <c r="D7" s="3"/>
      <c r="E7" s="3"/>
      <c r="F7" s="3"/>
      <c r="G7" s="3"/>
      <c r="H7" s="3"/>
      <c r="I7" s="3"/>
      <c r="J7" s="3"/>
      <c r="M7" s="3"/>
      <c r="N7" s="3"/>
      <c r="O7" s="3"/>
      <c r="P7" s="3"/>
      <c r="Q7" s="3"/>
    </row>
    <row r="8" spans="2:18" x14ac:dyDescent="0.2">
      <c r="B8" s="4" t="s">
        <v>0</v>
      </c>
      <c r="C8" s="5"/>
      <c r="D8" s="6"/>
      <c r="E8" s="7"/>
      <c r="F8" s="7"/>
      <c r="G8" s="7"/>
      <c r="H8" s="5"/>
      <c r="I8" s="7"/>
      <c r="J8" s="7"/>
      <c r="K8" s="26"/>
      <c r="L8" s="26"/>
      <c r="M8" s="7"/>
      <c r="N8" s="7"/>
      <c r="O8" s="8"/>
      <c r="P8" s="7" t="s">
        <v>1</v>
      </c>
      <c r="Q8" s="8" t="s">
        <v>1</v>
      </c>
    </row>
    <row r="9" spans="2:18" ht="17.25" x14ac:dyDescent="0.25">
      <c r="B9" s="9"/>
      <c r="C9" s="10">
        <v>2009</v>
      </c>
      <c r="D9" s="10">
        <v>2010</v>
      </c>
      <c r="E9" s="10">
        <v>2011</v>
      </c>
      <c r="F9" s="10">
        <v>2012</v>
      </c>
      <c r="G9" s="11">
        <v>2013</v>
      </c>
      <c r="H9" s="11">
        <v>2014</v>
      </c>
      <c r="I9" s="11">
        <v>2015</v>
      </c>
      <c r="J9" s="11">
        <v>2016</v>
      </c>
      <c r="K9" s="11">
        <v>2017</v>
      </c>
      <c r="L9" s="11">
        <v>2018</v>
      </c>
      <c r="M9" s="11">
        <v>2019</v>
      </c>
      <c r="N9" s="11">
        <v>2020</v>
      </c>
      <c r="O9" s="11">
        <v>2021</v>
      </c>
      <c r="P9" s="11" t="s">
        <v>9</v>
      </c>
      <c r="Q9" s="12" t="s">
        <v>10</v>
      </c>
    </row>
    <row r="10" spans="2:18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4"/>
      <c r="N10" s="24"/>
      <c r="O10" s="24"/>
      <c r="P10" s="24"/>
      <c r="Q10" s="15"/>
    </row>
    <row r="11" spans="2:18" x14ac:dyDescent="0.2">
      <c r="B11" s="9"/>
      <c r="C11" s="3"/>
      <c r="D11" s="3"/>
      <c r="E11" s="3"/>
      <c r="F11" s="3"/>
      <c r="G11" s="3"/>
      <c r="H11" s="3"/>
      <c r="I11" s="3"/>
      <c r="J11" s="3"/>
      <c r="K11" s="3"/>
      <c r="L11" s="3"/>
      <c r="M11" s="29"/>
      <c r="N11" s="29"/>
      <c r="O11" s="29"/>
      <c r="P11" s="29"/>
      <c r="Q11" s="16"/>
    </row>
    <row r="12" spans="2:18" x14ac:dyDescent="0.2">
      <c r="B12" s="9" t="s">
        <v>3</v>
      </c>
      <c r="C12" s="17">
        <v>462.39947223999991</v>
      </c>
      <c r="D12" s="17">
        <v>404.58674669613077</v>
      </c>
      <c r="E12" s="17">
        <v>417.06538324129627</v>
      </c>
      <c r="F12" s="17">
        <v>452.37492180748785</v>
      </c>
      <c r="G12" s="17">
        <v>442.4682888367816</v>
      </c>
      <c r="H12" s="17">
        <v>519.30818456147108</v>
      </c>
      <c r="I12" s="17">
        <v>608.45818503740452</v>
      </c>
      <c r="J12" s="17">
        <v>635.42106184333045</v>
      </c>
      <c r="K12" s="17">
        <v>637.75021452336193</v>
      </c>
      <c r="L12" s="17">
        <v>740.3433951358104</v>
      </c>
      <c r="M12" s="17">
        <v>824.52227335090652</v>
      </c>
      <c r="N12" s="17">
        <v>746.31273101027068</v>
      </c>
      <c r="O12" s="17">
        <v>922.96804701113763</v>
      </c>
      <c r="P12" s="17">
        <v>957.84429316115438</v>
      </c>
      <c r="Q12" s="18">
        <v>981.54005987167295</v>
      </c>
    </row>
    <row r="13" spans="2:18" x14ac:dyDescent="0.2">
      <c r="B13" s="9" t="s">
        <v>2</v>
      </c>
      <c r="C13" s="19">
        <f t="shared" ref="C13:H13" si="0">C12/C27</f>
        <v>0.61254310448876026</v>
      </c>
      <c r="D13" s="19">
        <f t="shared" si="0"/>
        <v>0.57578052906800448</v>
      </c>
      <c r="E13" s="19">
        <f t="shared" si="0"/>
        <v>0.53658624216743733</v>
      </c>
      <c r="F13" s="19">
        <f t="shared" si="0"/>
        <v>0.5963937718998864</v>
      </c>
      <c r="G13" s="19">
        <f t="shared" si="0"/>
        <v>0.54187060398204978</v>
      </c>
      <c r="H13" s="19">
        <f t="shared" si="0"/>
        <v>0.60889845400121057</v>
      </c>
      <c r="I13" s="19">
        <v>0.7403099865444458</v>
      </c>
      <c r="J13" s="19">
        <v>0.74525544353289563</v>
      </c>
      <c r="K13" s="28">
        <v>0.69717606391855902</v>
      </c>
      <c r="L13" s="28">
        <v>0.70995027762594998</v>
      </c>
      <c r="M13" s="28">
        <v>0.69304759271888572</v>
      </c>
      <c r="N13" s="28">
        <v>0.66935155925744838</v>
      </c>
      <c r="O13" s="28">
        <v>0.72085603640020224</v>
      </c>
      <c r="P13" s="28">
        <v>0.63982031750654977</v>
      </c>
      <c r="Q13" s="28">
        <v>0.64294220453290307</v>
      </c>
      <c r="R13" s="9"/>
    </row>
    <row r="14" spans="2:18" x14ac:dyDescent="0.2">
      <c r="B14" s="9" t="s">
        <v>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9"/>
    </row>
    <row r="15" spans="2:18" x14ac:dyDescent="0.2">
      <c r="B15" s="9" t="s">
        <v>4</v>
      </c>
      <c r="C15" s="17">
        <v>118.55683819913219</v>
      </c>
      <c r="D15" s="17">
        <v>134.40986954761215</v>
      </c>
      <c r="E15" s="17">
        <v>193.75012714294712</v>
      </c>
      <c r="F15" s="17">
        <v>146.87094018544855</v>
      </c>
      <c r="G15" s="17">
        <v>182.59042075423582</v>
      </c>
      <c r="H15" s="17">
        <v>172.32717375446774</v>
      </c>
      <c r="I15" s="17">
        <v>101.69802832161605</v>
      </c>
      <c r="J15" s="17">
        <v>87.808514967600004</v>
      </c>
      <c r="K15" s="27">
        <v>107.10000029</v>
      </c>
      <c r="L15" s="27">
        <v>61.021961731872558</v>
      </c>
      <c r="M15" s="17">
        <v>65.947770341628939</v>
      </c>
      <c r="N15" s="17">
        <v>80.827334961619115</v>
      </c>
      <c r="O15" s="17">
        <v>122.17153653886611</v>
      </c>
      <c r="P15" s="17">
        <v>223.61579771327624</v>
      </c>
      <c r="Q15" s="17">
        <v>210.47594645416936</v>
      </c>
      <c r="R15" s="9"/>
    </row>
    <row r="16" spans="2:18" x14ac:dyDescent="0.2">
      <c r="B16" s="9" t="s">
        <v>2</v>
      </c>
      <c r="C16" s="19">
        <f t="shared" ref="C16:H16" si="1">C15/C27</f>
        <v>0.15705289060359348</v>
      </c>
      <c r="D16" s="19">
        <f t="shared" si="1"/>
        <v>0.19128304728728696</v>
      </c>
      <c r="E16" s="19">
        <f t="shared" si="1"/>
        <v>0.24927423090146097</v>
      </c>
      <c r="F16" s="19">
        <f t="shared" si="1"/>
        <v>0.19362902269139975</v>
      </c>
      <c r="G16" s="19">
        <f t="shared" si="1"/>
        <v>0.22361010737185652</v>
      </c>
      <c r="H16" s="19">
        <f t="shared" si="1"/>
        <v>0.2020567994130521</v>
      </c>
      <c r="I16" s="19">
        <v>0.12373580934529456</v>
      </c>
      <c r="J16" s="19">
        <v>0.10298647258922382</v>
      </c>
      <c r="K16" s="28">
        <v>0.1170796260784692</v>
      </c>
      <c r="L16" s="28">
        <v>5.8516843612653316E-2</v>
      </c>
      <c r="M16" s="28">
        <v>5.5432030107199298E-2</v>
      </c>
      <c r="N16" s="28">
        <v>7.2492268239812835E-2</v>
      </c>
      <c r="O16" s="28">
        <v>9.5418351562138931E-2</v>
      </c>
      <c r="P16" s="28">
        <v>0.14937076069034644</v>
      </c>
      <c r="Q16" s="28">
        <v>0.13786892104239254</v>
      </c>
      <c r="R16" s="9"/>
    </row>
    <row r="17" spans="2:18" x14ac:dyDescent="0.2"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9"/>
    </row>
    <row r="18" spans="2:18" x14ac:dyDescent="0.2">
      <c r="B18" s="9" t="s">
        <v>5</v>
      </c>
      <c r="C18" s="17">
        <v>148.9</v>
      </c>
      <c r="D18" s="17">
        <f>146260995.66/1000000</f>
        <v>146.26099565999999</v>
      </c>
      <c r="E18" s="21">
        <v>150.44</v>
      </c>
      <c r="F18" s="21">
        <v>144.68713982</v>
      </c>
      <c r="G18" s="21">
        <v>175.17</v>
      </c>
      <c r="H18" s="21">
        <v>149.05000000000001</v>
      </c>
      <c r="I18" s="21">
        <v>98.94</v>
      </c>
      <c r="J18" s="21">
        <v>115.73</v>
      </c>
      <c r="K18" s="17">
        <v>155.74409572389231</v>
      </c>
      <c r="L18" s="17">
        <v>228.90448287994977</v>
      </c>
      <c r="M18" s="21">
        <v>284.84270344245931</v>
      </c>
      <c r="N18" s="21">
        <v>277.91943180999994</v>
      </c>
      <c r="O18" s="21">
        <v>223.91145502097601</v>
      </c>
      <c r="P18" s="21">
        <v>303.65549561256989</v>
      </c>
      <c r="Q18" s="21">
        <v>319.86899370747778</v>
      </c>
      <c r="R18" s="9"/>
    </row>
    <row r="19" spans="2:18" x14ac:dyDescent="0.2">
      <c r="B19" s="9"/>
      <c r="C19" s="19">
        <f t="shared" ref="C19:H19" si="2">C18/C27</f>
        <v>0.19724864264342573</v>
      </c>
      <c r="D19" s="19">
        <f t="shared" si="2"/>
        <v>0.20814876945630129</v>
      </c>
      <c r="E19" s="19">
        <f t="shared" si="2"/>
        <v>0.19355246806701717</v>
      </c>
      <c r="F19" s="19">
        <f t="shared" si="2"/>
        <v>0.19074998392456807</v>
      </c>
      <c r="G19" s="19">
        <f t="shared" si="2"/>
        <v>0.21452265867249459</v>
      </c>
      <c r="H19" s="19">
        <f t="shared" si="2"/>
        <v>0.1747638825402289</v>
      </c>
      <c r="I19" s="19">
        <v>0.12038012121441789</v>
      </c>
      <c r="J19" s="19">
        <v>0.13573426765215951</v>
      </c>
      <c r="K19" s="28">
        <v>0.17025640001781764</v>
      </c>
      <c r="L19" s="28">
        <v>0.21950732894785058</v>
      </c>
      <c r="M19" s="28">
        <v>0.2394229438121204</v>
      </c>
      <c r="N19" s="28">
        <v>0.24925985756419783</v>
      </c>
      <c r="O19" s="28">
        <v>0.17487921114247976</v>
      </c>
      <c r="P19" s="28">
        <v>0.20283563518893918</v>
      </c>
      <c r="Q19" s="28">
        <v>0.20952509671678077</v>
      </c>
      <c r="R19" s="9"/>
    </row>
    <row r="20" spans="2:18" x14ac:dyDescent="0.2"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9"/>
    </row>
    <row r="21" spans="2:18" x14ac:dyDescent="0.2">
      <c r="B21" s="9" t="s">
        <v>6</v>
      </c>
      <c r="C21" s="17">
        <v>1.8284786500000003</v>
      </c>
      <c r="D21" s="17">
        <v>1.4338591327272727</v>
      </c>
      <c r="E21" s="17">
        <v>1.2505236763636363</v>
      </c>
      <c r="F21" s="17">
        <v>1.6302791321818182</v>
      </c>
      <c r="G21" s="17">
        <v>1.4436756363636365</v>
      </c>
      <c r="H21" s="17">
        <v>1.3896492218181817</v>
      </c>
      <c r="I21" s="17">
        <v>1.4970855745454545</v>
      </c>
      <c r="J21" s="17">
        <v>1.6780317018181818</v>
      </c>
      <c r="K21" s="17">
        <v>1.7479674100000002</v>
      </c>
      <c r="L21" s="17">
        <v>1.9075750227272728</v>
      </c>
      <c r="M21" s="17">
        <v>2.0099267300000001</v>
      </c>
      <c r="N21" s="17">
        <v>0.94877291000000008</v>
      </c>
      <c r="O21" s="17">
        <v>1.5226461200000001</v>
      </c>
      <c r="P21" s="17">
        <v>1.0702687200000001</v>
      </c>
      <c r="Q21" s="17">
        <v>1.1666400899999998</v>
      </c>
      <c r="R21" s="9"/>
    </row>
    <row r="22" spans="2:18" x14ac:dyDescent="0.2">
      <c r="B22" s="9"/>
      <c r="C22" s="19">
        <f t="shared" ref="C22:H22" si="3">C21/C27</f>
        <v>2.4221956468434085E-3</v>
      </c>
      <c r="D22" s="19">
        <f t="shared" si="3"/>
        <v>2.0405714640740961E-3</v>
      </c>
      <c r="E22" s="19">
        <f t="shared" si="3"/>
        <v>1.6088935385297901E-3</v>
      </c>
      <c r="F22" s="19">
        <f t="shared" si="3"/>
        <v>2.1492975715956108E-3</v>
      </c>
      <c r="G22" s="19">
        <f t="shared" si="3"/>
        <v>1.7680032869408736E-3</v>
      </c>
      <c r="H22" s="19">
        <f t="shared" si="3"/>
        <v>1.629389422166744E-3</v>
      </c>
      <c r="I22" s="19">
        <v>1.8215013435631522E-3</v>
      </c>
      <c r="J22" s="19">
        <v>1.9680843700284954E-3</v>
      </c>
      <c r="K22" s="28">
        <v>1.9108437927731613E-3</v>
      </c>
      <c r="L22" s="28">
        <v>1.8292638603591811E-3</v>
      </c>
      <c r="M22" s="28">
        <v>1.6894326894368915E-3</v>
      </c>
      <c r="N22" s="28">
        <v>8.5093366400175625E-4</v>
      </c>
      <c r="O22" s="28">
        <v>1.1892163011035439E-3</v>
      </c>
      <c r="P22" s="28">
        <v>7.1491752588279675E-4</v>
      </c>
      <c r="Q22" s="28">
        <v>7.6418903519753485E-4</v>
      </c>
      <c r="R22" s="9"/>
    </row>
    <row r="23" spans="2:18" x14ac:dyDescent="0.2"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9"/>
    </row>
    <row r="24" spans="2:18" x14ac:dyDescent="0.2">
      <c r="B24" s="9" t="s">
        <v>7</v>
      </c>
      <c r="C24" s="17">
        <v>23.2</v>
      </c>
      <c r="D24" s="17">
        <f>15983812.81/1000000</f>
        <v>15.98381281</v>
      </c>
      <c r="E24" s="21">
        <f>14750910.8/1000000</f>
        <v>14.750910800000002</v>
      </c>
      <c r="F24" s="21">
        <v>12.95389868</v>
      </c>
      <c r="G24" s="21">
        <f>14884714.54/1000000</f>
        <v>14.884714539999999</v>
      </c>
      <c r="H24" s="21">
        <v>10.79</v>
      </c>
      <c r="I24" s="17">
        <v>11.303198609999999</v>
      </c>
      <c r="J24" s="17">
        <v>11.984223850000001</v>
      </c>
      <c r="K24" s="17">
        <v>12.419785080000002</v>
      </c>
      <c r="L24" s="17">
        <v>10.632791053481601</v>
      </c>
      <c r="M24" s="17">
        <v>12.382451747280001</v>
      </c>
      <c r="N24" s="17">
        <v>8.97042875</v>
      </c>
      <c r="O24" s="17">
        <v>9.8040889630199999</v>
      </c>
      <c r="P24" s="17">
        <v>10.866156042</v>
      </c>
      <c r="Q24" s="17">
        <v>13.586451063679997</v>
      </c>
      <c r="R24" s="9"/>
    </row>
    <row r="25" spans="2:18" x14ac:dyDescent="0.2">
      <c r="B25" s="9"/>
      <c r="C25" s="19">
        <f t="shared" ref="C25:H25" si="4">C24/C27</f>
        <v>3.0733166617377277E-2</v>
      </c>
      <c r="D25" s="19">
        <f t="shared" si="4"/>
        <v>2.2747082724333244E-2</v>
      </c>
      <c r="E25" s="19">
        <f t="shared" si="4"/>
        <v>1.8978165325554502E-2</v>
      </c>
      <c r="F25" s="19">
        <f t="shared" si="4"/>
        <v>1.7077923912550277E-2</v>
      </c>
      <c r="G25" s="19">
        <f t="shared" si="4"/>
        <v>1.8228626686658315E-2</v>
      </c>
      <c r="H25" s="19">
        <f t="shared" si="4"/>
        <v>1.2651474623341628E-2</v>
      </c>
      <c r="I25" s="19">
        <v>1.3752581552278549E-2</v>
      </c>
      <c r="J25" s="19">
        <v>1.4055731855692505E-2</v>
      </c>
      <c r="K25" s="28">
        <v>1.3577066192380968E-2</v>
      </c>
      <c r="L25" s="28">
        <v>1.0196285953186923E-2</v>
      </c>
      <c r="M25" s="28">
        <v>1.0408000672357736E-2</v>
      </c>
      <c r="N25" s="28">
        <v>8.0453812745393347E-3</v>
      </c>
      <c r="O25" s="28">
        <v>7.6571845940754252E-3</v>
      </c>
      <c r="P25" s="28">
        <v>7.2583690882819058E-3</v>
      </c>
      <c r="Q25" s="28">
        <v>8.8995886727260849E-3</v>
      </c>
      <c r="R25" s="9"/>
    </row>
    <row r="26" spans="2:18" x14ac:dyDescent="0.2">
      <c r="B26" s="9" t="s">
        <v>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20"/>
    </row>
    <row r="27" spans="2:18" ht="15" x14ac:dyDescent="0.25">
      <c r="B27" s="22" t="s">
        <v>8</v>
      </c>
      <c r="C27" s="31">
        <f t="shared" ref="C27:H27" si="5">C12+C15+C18+C21+C24</f>
        <v>754.88478908913203</v>
      </c>
      <c r="D27" s="31">
        <f t="shared" si="5"/>
        <v>702.67528384647017</v>
      </c>
      <c r="E27" s="31">
        <f t="shared" si="5"/>
        <v>777.25694486060718</v>
      </c>
      <c r="F27" s="31">
        <f t="shared" si="5"/>
        <v>758.51717962511816</v>
      </c>
      <c r="G27" s="31">
        <f t="shared" si="5"/>
        <v>816.55709976738103</v>
      </c>
      <c r="H27" s="31">
        <f t="shared" si="5"/>
        <v>852.86500753775704</v>
      </c>
      <c r="I27" s="31">
        <v>821.89649754356606</v>
      </c>
      <c r="J27" s="31">
        <v>852.62183236274871</v>
      </c>
      <c r="K27" s="32">
        <f ca="1">+K24+K21+K18+K15+K12</f>
        <v>914.76206302725427</v>
      </c>
      <c r="L27" s="32">
        <v>1042.8102058238417</v>
      </c>
      <c r="M27" s="32">
        <v>1189.7051256122747</v>
      </c>
      <c r="N27" s="32">
        <v>1114.9786994418896</v>
      </c>
      <c r="O27" s="32">
        <v>1280.3777736539998</v>
      </c>
      <c r="P27" s="32">
        <v>1497.0520112490003</v>
      </c>
      <c r="Q27" s="33">
        <v>1526.6380911870001</v>
      </c>
    </row>
    <row r="28" spans="2:18" x14ac:dyDescent="0.2">
      <c r="B28" s="13"/>
      <c r="C28" s="23"/>
      <c r="D28" s="14"/>
      <c r="E28" s="14"/>
      <c r="F28" s="14"/>
      <c r="G28" s="14"/>
      <c r="H28" s="14"/>
      <c r="I28" s="14"/>
      <c r="J28" s="24"/>
      <c r="K28" s="14"/>
      <c r="L28" s="14"/>
      <c r="M28" s="24"/>
      <c r="N28" s="24"/>
      <c r="O28" s="24"/>
      <c r="P28" s="24"/>
      <c r="Q28" s="15"/>
    </row>
    <row r="30" spans="2:18" x14ac:dyDescent="0.2"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18" x14ac:dyDescent="0.2"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4" ht="16.5" customHeight="1" x14ac:dyDescent="0.2"/>
    <row r="35" s="25" customFormat="1" ht="12.75" x14ac:dyDescent="0.2"/>
    <row r="36" s="25" customFormat="1" ht="9" customHeight="1" x14ac:dyDescent="0.2"/>
    <row r="37" s="25" customFormat="1" ht="12.75" x14ac:dyDescent="0.2"/>
    <row r="38" s="25" customFormat="1" ht="12.75" x14ac:dyDescent="0.2"/>
    <row r="39" s="25" customFormat="1" ht="12.75" x14ac:dyDescent="0.2"/>
    <row r="40" s="25" customFormat="1" ht="12.75" x14ac:dyDescent="0.2"/>
    <row r="41" s="25" customFormat="1" ht="12.75" x14ac:dyDescent="0.2"/>
    <row r="42" s="25" customFormat="1" ht="12.75" x14ac:dyDescent="0.2"/>
    <row r="43" s="25" customFormat="1" ht="12.75" x14ac:dyDescent="0.2"/>
    <row r="44" s="25" customFormat="1" ht="12.75" x14ac:dyDescent="0.2"/>
    <row r="45" s="25" customFormat="1" ht="12.75" x14ac:dyDescent="0.2"/>
    <row r="46" s="25" customFormat="1" ht="12.75" x14ac:dyDescent="0.2"/>
    <row r="47" s="25" customFormat="1" ht="12.75" x14ac:dyDescent="0.2"/>
  </sheetData>
  <mergeCells count="1">
    <mergeCell ref="B5:O5"/>
  </mergeCells>
  <pageMargins left="0.25" right="0.25" top="0.75" bottom="0.75" header="0.3" footer="0.3"/>
  <pageSetup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2.3</vt:lpstr>
      <vt:lpstr>'Table 2.3'!Print_Area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2019-07-10T13:53:21Z</cp:lastPrinted>
  <dcterms:created xsi:type="dcterms:W3CDTF">2017-10-19T20:01:58Z</dcterms:created>
  <dcterms:modified xsi:type="dcterms:W3CDTF">2025-03-26T14:21:37Z</dcterms:modified>
</cp:coreProperties>
</file>